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ндрей\Documents\0_Rules\Судейство 2018\Tour10\"/>
    </mc:Choice>
  </mc:AlternateContent>
  <xr:revisionPtr revIDLastSave="0" documentId="13_ncr:1_{96340BB8-18A4-4E62-90D2-80E65D766C78}" xr6:coauthVersionLast="31" xr6:coauthVersionMax="31" xr10:uidLastSave="{00000000-0000-0000-0000-000000000000}"/>
  <bookViews>
    <workbookView xWindow="0" yWindow="0" windowWidth="20496" windowHeight="7536" xr2:uid="{00000000-000D-0000-FFFF-FFFF00000000}"/>
  </bookViews>
  <sheets>
    <sheet name="Протокол 16.04.18" sheetId="7" r:id="rId1"/>
    <sheet name="Протокол 15.04.18" sheetId="6" r:id="rId2"/>
    <sheet name="Протокол 14.04.18" sheetId="5" r:id="rId3"/>
  </sheets>
  <calcPr calcId="179017"/>
</workbook>
</file>

<file path=xl/calcChain.xml><?xml version="1.0" encoding="utf-8"?>
<calcChain xmlns="http://schemas.openxmlformats.org/spreadsheetml/2006/main">
  <c r="S21" i="6" l="1"/>
  <c r="S20" i="7"/>
  <c r="P13" i="7" l="1"/>
  <c r="N13" i="7"/>
  <c r="M13" i="7" s="1"/>
  <c r="I13" i="7"/>
  <c r="G13" i="7"/>
  <c r="F13" i="7" s="1"/>
  <c r="P12" i="7"/>
  <c r="N12" i="7"/>
  <c r="M12" i="7" s="1"/>
  <c r="I12" i="7"/>
  <c r="G12" i="7"/>
  <c r="P11" i="7"/>
  <c r="N11" i="7"/>
  <c r="M11" i="7" s="1"/>
  <c r="I11" i="7"/>
  <c r="G11" i="7"/>
  <c r="F11" i="7" s="1"/>
  <c r="P10" i="7"/>
  <c r="N10" i="7"/>
  <c r="O10" i="7" s="1"/>
  <c r="I10" i="7"/>
  <c r="G10" i="7"/>
  <c r="F10" i="7"/>
  <c r="P9" i="7"/>
  <c r="O9" i="7"/>
  <c r="N9" i="7"/>
  <c r="M9" i="7" s="1"/>
  <c r="I9" i="7"/>
  <c r="G9" i="7"/>
  <c r="F9" i="7" s="1"/>
  <c r="P8" i="7"/>
  <c r="N8" i="7"/>
  <c r="I8" i="7"/>
  <c r="G8" i="7"/>
  <c r="H8" i="7" s="1"/>
  <c r="F8" i="7"/>
  <c r="P7" i="7"/>
  <c r="N7" i="7"/>
  <c r="M7" i="7" s="1"/>
  <c r="I7" i="7"/>
  <c r="G7" i="7"/>
  <c r="F7" i="7" s="1"/>
  <c r="P6" i="7"/>
  <c r="N6" i="7"/>
  <c r="I6" i="7"/>
  <c r="G6" i="7"/>
  <c r="H6" i="7" s="1"/>
  <c r="S6" i="7"/>
  <c r="S5" i="7"/>
  <c r="P5" i="7"/>
  <c r="N5" i="7"/>
  <c r="M5" i="7" s="1"/>
  <c r="I5" i="7"/>
  <c r="G5" i="7"/>
  <c r="F5" i="7"/>
  <c r="O8" i="7" l="1"/>
  <c r="O6" i="7"/>
  <c r="F6" i="7"/>
  <c r="M6" i="7"/>
  <c r="M10" i="7"/>
  <c r="O13" i="7"/>
  <c r="O11" i="7"/>
  <c r="H10" i="7"/>
  <c r="H12" i="7"/>
  <c r="O7" i="7"/>
  <c r="H7" i="7"/>
  <c r="M8" i="7"/>
  <c r="H9" i="7"/>
  <c r="H11" i="7"/>
  <c r="H13" i="7"/>
  <c r="F12" i="7"/>
  <c r="O12" i="7"/>
  <c r="S8" i="7"/>
  <c r="S7" i="7"/>
  <c r="C7" i="6"/>
  <c r="C8" i="6" s="1"/>
  <c r="C9" i="6" s="1"/>
  <c r="C10" i="6" s="1"/>
  <c r="C11" i="6" s="1"/>
  <c r="C12" i="6" s="1"/>
  <c r="C13" i="6" s="1"/>
  <c r="C14" i="6" s="1"/>
  <c r="P14" i="6"/>
  <c r="N14" i="6"/>
  <c r="M14" i="6" s="1"/>
  <c r="I14" i="6"/>
  <c r="G14" i="6"/>
  <c r="F14" i="6" s="1"/>
  <c r="P13" i="6"/>
  <c r="N13" i="6"/>
  <c r="O13" i="6" s="1"/>
  <c r="I13" i="6"/>
  <c r="G13" i="6"/>
  <c r="H13" i="6" s="1"/>
  <c r="P12" i="6"/>
  <c r="O12" i="6" s="1"/>
  <c r="N12" i="6"/>
  <c r="M12" i="6" s="1"/>
  <c r="I12" i="6"/>
  <c r="G12" i="6"/>
  <c r="F12" i="6" s="1"/>
  <c r="P11" i="6"/>
  <c r="N11" i="6"/>
  <c r="O11" i="6" s="1"/>
  <c r="I11" i="6"/>
  <c r="G11" i="6"/>
  <c r="F11" i="6" s="1"/>
  <c r="P10" i="6"/>
  <c r="O10" i="6" s="1"/>
  <c r="N10" i="6"/>
  <c r="M10" i="6" s="1"/>
  <c r="I10" i="6"/>
  <c r="G10" i="6"/>
  <c r="F10" i="6" s="1"/>
  <c r="P9" i="6"/>
  <c r="N9" i="6"/>
  <c r="O9" i="6" s="1"/>
  <c r="I9" i="6"/>
  <c r="G9" i="6"/>
  <c r="H9" i="6" s="1"/>
  <c r="P8" i="6"/>
  <c r="O8" i="6" s="1"/>
  <c r="N8" i="6"/>
  <c r="M8" i="6" s="1"/>
  <c r="I8" i="6"/>
  <c r="G8" i="6"/>
  <c r="F8" i="6" s="1"/>
  <c r="P7" i="6"/>
  <c r="N7" i="6"/>
  <c r="M7" i="6"/>
  <c r="I7" i="6"/>
  <c r="G7" i="6"/>
  <c r="H7" i="6" s="1"/>
  <c r="P6" i="6"/>
  <c r="N6" i="6"/>
  <c r="M6" i="6" s="1"/>
  <c r="I6" i="6"/>
  <c r="G6" i="6"/>
  <c r="F6" i="6" s="1"/>
  <c r="C6" i="6"/>
  <c r="S5" i="6"/>
  <c r="P5" i="6"/>
  <c r="N5" i="6"/>
  <c r="M5" i="6"/>
  <c r="I5" i="6"/>
  <c r="G5" i="6"/>
  <c r="F5" i="6" s="1"/>
  <c r="S9" i="7" l="1"/>
  <c r="O14" i="6"/>
  <c r="M13" i="6"/>
  <c r="M11" i="6"/>
  <c r="M9" i="6"/>
  <c r="O6" i="6"/>
  <c r="O7" i="6"/>
  <c r="H14" i="6"/>
  <c r="F13" i="6"/>
  <c r="H12" i="6"/>
  <c r="H11" i="6"/>
  <c r="H10" i="6"/>
  <c r="F9" i="6"/>
  <c r="H8" i="6"/>
  <c r="F7" i="6"/>
  <c r="H6" i="6"/>
  <c r="S7" i="6"/>
  <c r="S6" i="6"/>
  <c r="S21" i="5"/>
  <c r="C6" i="5"/>
  <c r="C7" i="5" s="1"/>
  <c r="C8" i="5" s="1"/>
  <c r="C9" i="5" s="1"/>
  <c r="C10" i="5" s="1"/>
  <c r="S10" i="7" l="1"/>
  <c r="S8" i="6"/>
  <c r="C11" i="5"/>
  <c r="C12" i="5" s="1"/>
  <c r="C13" i="5" s="1"/>
  <c r="C14" i="5" s="1"/>
  <c r="P14" i="5"/>
  <c r="I14" i="5"/>
  <c r="P13" i="5"/>
  <c r="I13" i="5"/>
  <c r="P12" i="5"/>
  <c r="I12" i="5"/>
  <c r="P11" i="5"/>
  <c r="I11" i="5"/>
  <c r="P10" i="5"/>
  <c r="I10" i="5"/>
  <c r="P9" i="5"/>
  <c r="I9" i="5"/>
  <c r="P8" i="5"/>
  <c r="I8" i="5"/>
  <c r="P7" i="5"/>
  <c r="I7" i="5"/>
  <c r="P6" i="5"/>
  <c r="I6" i="5"/>
  <c r="S5" i="5"/>
  <c r="P5" i="5"/>
  <c r="N5" i="5"/>
  <c r="M5" i="5" s="1"/>
  <c r="I5" i="5"/>
  <c r="G5" i="5"/>
  <c r="F5" i="5" s="1"/>
  <c r="S11" i="7" l="1"/>
  <c r="S9" i="6"/>
  <c r="S6" i="5"/>
  <c r="S7" i="5"/>
  <c r="G7" i="5"/>
  <c r="N7" i="5"/>
  <c r="G6" i="5"/>
  <c r="N6" i="5"/>
  <c r="O6" i="5" s="1"/>
  <c r="S12" i="7" l="1"/>
  <c r="S10" i="6"/>
  <c r="H6" i="5"/>
  <c r="F6" i="5"/>
  <c r="N8" i="5"/>
  <c r="G8" i="5"/>
  <c r="M6" i="5"/>
  <c r="O7" i="5"/>
  <c r="M7" i="5"/>
  <c r="H7" i="5"/>
  <c r="F7" i="5"/>
  <c r="S8" i="5"/>
  <c r="S13" i="7" l="1"/>
  <c r="S11" i="6"/>
  <c r="G9" i="5"/>
  <c r="N9" i="5"/>
  <c r="S9" i="5"/>
  <c r="H8" i="5"/>
  <c r="F8" i="5"/>
  <c r="O8" i="5"/>
  <c r="M8" i="5"/>
  <c r="S12" i="6" l="1"/>
  <c r="S10" i="5"/>
  <c r="N10" i="5"/>
  <c r="G10" i="5"/>
  <c r="O9" i="5"/>
  <c r="M9" i="5"/>
  <c r="H9" i="5"/>
  <c r="F9" i="5"/>
  <c r="S14" i="6" l="1"/>
  <c r="S13" i="6"/>
  <c r="H10" i="5"/>
  <c r="F10" i="5"/>
  <c r="O10" i="5"/>
  <c r="M10" i="5"/>
  <c r="G11" i="5"/>
  <c r="N11" i="5"/>
  <c r="S11" i="5"/>
  <c r="O11" i="5" l="1"/>
  <c r="M11" i="5"/>
  <c r="H11" i="5"/>
  <c r="F11" i="5"/>
  <c r="S12" i="5"/>
  <c r="N12" i="5"/>
  <c r="G12" i="5"/>
  <c r="H12" i="5" l="1"/>
  <c r="F12" i="5"/>
  <c r="O12" i="5"/>
  <c r="M12" i="5"/>
  <c r="G13" i="5"/>
  <c r="N13" i="5"/>
  <c r="S13" i="5"/>
  <c r="O13" i="5" l="1"/>
  <c r="M13" i="5"/>
  <c r="H13" i="5"/>
  <c r="F13" i="5"/>
  <c r="S14" i="5"/>
  <c r="N14" i="5"/>
  <c r="G14" i="5"/>
  <c r="H14" i="5" l="1"/>
  <c r="F14" i="5"/>
  <c r="O14" i="5"/>
  <c r="M14" i="5"/>
</calcChain>
</file>

<file path=xl/sharedStrings.xml><?xml version="1.0" encoding="utf-8"?>
<sst xmlns="http://schemas.openxmlformats.org/spreadsheetml/2006/main" count="115" uniqueCount="56">
  <si>
    <t>Старт Ти 1</t>
  </si>
  <si>
    <t>№</t>
  </si>
  <si>
    <t>Игроки</t>
  </si>
  <si>
    <t>9 л-ка график</t>
  </si>
  <si>
    <t>9 факт</t>
  </si>
  <si>
    <r>
      <t>Отств.(</t>
    </r>
    <r>
      <rPr>
        <b/>
        <sz val="10"/>
        <rFont val="Arial Cyr"/>
        <charset val="204"/>
      </rPr>
      <t>+)</t>
    </r>
    <r>
      <rPr>
        <sz val="10"/>
        <rFont val="Arial Cyr"/>
        <charset val="204"/>
      </rPr>
      <t xml:space="preserve"> Оперж.(</t>
    </r>
    <r>
      <rPr>
        <b/>
        <sz val="10"/>
        <rFont val="Arial Cyr"/>
        <charset val="204"/>
      </rPr>
      <t>-)</t>
    </r>
  </si>
  <si>
    <t>18 л-ка график</t>
  </si>
  <si>
    <t>18 факт</t>
  </si>
  <si>
    <t>Теорит. штраф</t>
  </si>
  <si>
    <t>Цифра отмечается красным в случае "выхода из графика" по данному параметру</t>
  </si>
  <si>
    <t>Отств.(+) Оперж.(-)</t>
  </si>
  <si>
    <t>Отставание от впереди идущей  группы в минутах</t>
  </si>
  <si>
    <t>Скрытая обл.
(служебная)</t>
  </si>
  <si>
    <t>Отставание от впереди идущей  группы в минутах - указывается только если группа вышла из графика</t>
  </si>
  <si>
    <r>
      <t xml:space="preserve">Штраф налагается если время завершения лунки превышает время по графику и отставание от впереди идущей группы равно или превышает </t>
    </r>
    <r>
      <rPr>
        <b/>
        <sz val="10"/>
        <color rgb="FFFF0000"/>
        <rFont val="Arial Cyr"/>
        <charset val="204"/>
      </rPr>
      <t>15</t>
    </r>
    <r>
      <rPr>
        <sz val="10"/>
        <rFont val="Arial Cyr"/>
        <charset val="204"/>
      </rPr>
      <t xml:space="preserve"> минут.</t>
    </r>
  </si>
  <si>
    <t>Длит. Раунда</t>
  </si>
  <si>
    <t>ШТРАФ</t>
  </si>
  <si>
    <t>НЕТ ШТРАФА*</t>
  </si>
  <si>
    <r>
      <rPr>
        <b/>
        <sz val="14"/>
        <rFont val="Arial Cyr"/>
        <charset val="204"/>
      </rPr>
      <t xml:space="preserve">4й этап Terre Blanche 14 апреля </t>
    </r>
    <r>
      <rPr>
        <sz val="14"/>
        <rFont val="Arial Cyr"/>
        <charset val="204"/>
      </rPr>
      <t>2018</t>
    </r>
  </si>
  <si>
    <t>Перегудов Баитов Закарян</t>
  </si>
  <si>
    <t>Ярославский Ляпустин Минаев</t>
  </si>
  <si>
    <t>Корниенко Шевченко Галимгереев</t>
  </si>
  <si>
    <t>Павличенко Глиммерхольм Зверев Сорокин</t>
  </si>
  <si>
    <t>Сахарцев Тваури Чернов Лукашов</t>
  </si>
  <si>
    <t>Гончаров Смольский Белоусов Тищенко</t>
  </si>
  <si>
    <t>Линецкий Перельман Ермаков Мовсесян</t>
  </si>
  <si>
    <t>Горбовс Одегов Филаткин Бородин</t>
  </si>
  <si>
    <t>Жиляев Ташенов Находкин Крючков</t>
  </si>
  <si>
    <t>Агеенко Ютишев Проскуров Петров</t>
  </si>
  <si>
    <t>Предупреждение</t>
  </si>
  <si>
    <t>нет* предупреждения</t>
  </si>
  <si>
    <t>1 л-ка   старт ФАКТ</t>
  </si>
  <si>
    <t>* впереди группа из 3-х
** в связи с тем что передвижение на карах строго по дорожкам, штраф за отставание от плуночного графика не накладывался</t>
  </si>
  <si>
    <t>Протокол контроля  времени завершения игры на 9 и 18 лунках (НА КАРАХ)</t>
  </si>
  <si>
    <t>Перельман Лукашов Белоусов</t>
  </si>
  <si>
    <t>Павличенко Линецкий Баитов</t>
  </si>
  <si>
    <t>Сахарцев Перегудов Зверев</t>
  </si>
  <si>
    <t>Горбовс Жиляев Ярославский Ташенов</t>
  </si>
  <si>
    <t>Крючков Находкин Глиммерхольм Шевченко</t>
  </si>
  <si>
    <t>Ляпустин Проскуров Смольский Галимгереев</t>
  </si>
  <si>
    <t>Чернов Одегов Тищенко Сорокин</t>
  </si>
  <si>
    <t>Ермаков Ютишев Петров Агеенко</t>
  </si>
  <si>
    <t>Тваури Мовсесян Гончаров Минаев</t>
  </si>
  <si>
    <t>Корниенко Филаткин Бородин Закарян</t>
  </si>
  <si>
    <t>* впереди группа из 3-х
**график в действии, 90 градусов Правило для каров</t>
  </si>
  <si>
    <t>для групп из 4-х</t>
  </si>
  <si>
    <t>Галимгереев Перельман Павличенко</t>
  </si>
  <si>
    <t>Ярославский Крючков Проскуров Зверев</t>
  </si>
  <si>
    <t>Одегов Гончаров Шевченко Смольский</t>
  </si>
  <si>
    <t>Находкин Агеенко Жиляев Сорокин</t>
  </si>
  <si>
    <t>Бородин Чернов Петров Ляпустин</t>
  </si>
  <si>
    <t>Филаткин Ютишев Тваури Минаев</t>
  </si>
  <si>
    <t>Корниенко Ермаков Мовсесян Закарян</t>
  </si>
  <si>
    <t>Тищенко Белоусов</t>
  </si>
  <si>
    <t>Линецкий Сахарцев Ташенов</t>
  </si>
  <si>
    <t>* на 7й лунке у игроков Соркина и Жиляева сел кар, который заменили после 9й
**график в действии, 90 градусов Правило для каров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</si>
</sst>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;@"/>
    <numFmt numFmtId="165" formatCode="[$-F400]h:mm:ss\ AM/PM"/>
  </numFmts>
  <fonts count="16" x14ac:knownFonts="1">
    <font>
      <sz val="10"/>
      <name val="Arial Cyr"/>
      <charset val="204"/>
    </font>
    <font>
      <sz val="14"/>
      <name val="Arial Cyr"/>
      <charset val="204"/>
    </font>
    <font>
      <b/>
      <sz val="14"/>
      <name val="Arial Cyr"/>
      <charset val="204"/>
    </font>
    <font>
      <b/>
      <sz val="10"/>
      <name val="Arial Cyr"/>
      <charset val="204"/>
    </font>
    <font>
      <b/>
      <sz val="11"/>
      <name val="Arial"/>
      <family val="2"/>
    </font>
    <font>
      <b/>
      <sz val="11"/>
      <name val="Arial"/>
      <family val="2"/>
      <charset val="204"/>
    </font>
    <font>
      <b/>
      <sz val="12"/>
      <color rgb="FFFF0000"/>
      <name val="Arial Cyr"/>
      <charset val="204"/>
    </font>
    <font>
      <sz val="10"/>
      <color rgb="FFFF0000"/>
      <name val="Arial Cyr"/>
      <charset val="204"/>
    </font>
    <font>
      <sz val="8"/>
      <color theme="6" tint="-0.249977111117893"/>
      <name val="Arial Cyr"/>
      <charset val="204"/>
    </font>
    <font>
      <sz val="7"/>
      <name val="Arial Cyr"/>
      <charset val="204"/>
    </font>
    <font>
      <b/>
      <sz val="10"/>
      <color rgb="FFFF0000"/>
      <name val="Arial Cyr"/>
      <charset val="204"/>
    </font>
    <font>
      <sz val="12"/>
      <name val="Arial Cyr"/>
      <charset val="204"/>
    </font>
    <font>
      <sz val="10"/>
      <color theme="1" tint="4.9989318521683403E-2"/>
      <name val="Arial Cyr"/>
      <charset val="204"/>
    </font>
    <font>
      <b/>
      <sz val="18"/>
      <name val="Arial Cyr"/>
      <charset val="204"/>
    </font>
    <font>
      <b/>
      <sz val="14"/>
      <color rgb="FFFF0000"/>
      <name val="Arial Cyr"/>
      <charset val="204"/>
    </font>
    <font>
      <b/>
      <sz val="9"/>
      <color rgb="FFFF0000"/>
      <name val="Arial Cyr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00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vertical="center" wrapText="1"/>
    </xf>
    <xf numFmtId="164" fontId="4" fillId="3" borderId="8" xfId="0" applyNumberFormat="1" applyFont="1" applyFill="1" applyBorder="1" applyAlignment="1">
      <alignment horizontal="center" vertical="center"/>
    </xf>
    <xf numFmtId="164" fontId="4" fillId="3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164" fontId="5" fillId="5" borderId="1" xfId="0" applyNumberFormat="1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64" fontId="4" fillId="5" borderId="8" xfId="0" applyNumberFormat="1" applyFont="1" applyFill="1" applyBorder="1" applyAlignment="1">
      <alignment horizontal="center" vertical="center"/>
    </xf>
    <xf numFmtId="0" fontId="0" fillId="0" borderId="10" xfId="0" applyBorder="1" applyAlignment="1">
      <alignment vertical="center" wrapText="1"/>
    </xf>
    <xf numFmtId="0" fontId="3" fillId="4" borderId="1" xfId="0" applyNumberFormat="1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0" fillId="6" borderId="8" xfId="0" applyNumberFormat="1" applyFont="1" applyFill="1" applyBorder="1" applyAlignment="1">
      <alignment horizontal="center" vertical="center"/>
    </xf>
    <xf numFmtId="0" fontId="0" fillId="6" borderId="1" xfId="0" applyNumberFormat="1" applyFont="1" applyFill="1" applyBorder="1" applyAlignment="1">
      <alignment horizontal="center" vertical="center"/>
    </xf>
    <xf numFmtId="165" fontId="0" fillId="6" borderId="8" xfId="0" applyNumberFormat="1" applyFont="1" applyFill="1" applyBorder="1" applyAlignment="1">
      <alignment horizontal="center" vertical="center"/>
    </xf>
    <xf numFmtId="165" fontId="0" fillId="6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0" xfId="0" applyAlignment="1">
      <alignment vertical="center"/>
    </xf>
    <xf numFmtId="0" fontId="11" fillId="0" borderId="1" xfId="0" applyFont="1" applyBorder="1" applyAlignment="1">
      <alignment vertical="center"/>
    </xf>
    <xf numFmtId="0" fontId="12" fillId="4" borderId="8" xfId="0" applyNumberFormat="1" applyFont="1" applyFill="1" applyBorder="1" applyAlignment="1">
      <alignment horizontal="center" vertical="center"/>
    </xf>
    <xf numFmtId="0" fontId="12" fillId="4" borderId="1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20" fontId="3" fillId="0" borderId="0" xfId="0" applyNumberFormat="1" applyFont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164" fontId="0" fillId="0" borderId="1" xfId="0" applyNumberFormat="1" applyFont="1" applyBorder="1" applyAlignment="1">
      <alignment horizontal="center"/>
    </xf>
    <xf numFmtId="164" fontId="12" fillId="0" borderId="1" xfId="0" applyNumberFormat="1" applyFont="1" applyBorder="1" applyAlignment="1">
      <alignment horizontal="center"/>
    </xf>
    <xf numFmtId="164" fontId="13" fillId="2" borderId="6" xfId="0" applyNumberFormat="1" applyFont="1" applyFill="1" applyBorder="1" applyAlignment="1">
      <alignment horizontal="center"/>
    </xf>
    <xf numFmtId="0" fontId="14" fillId="4" borderId="1" xfId="0" applyNumberFormat="1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4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11" xfId="0" applyFont="1" applyFill="1" applyBorder="1" applyAlignment="1">
      <alignment horizontal="left" wrapText="1"/>
    </xf>
    <xf numFmtId="0" fontId="0" fillId="0" borderId="0" xfId="0" applyAlignment="1">
      <alignment horizontal="left"/>
    </xf>
    <xf numFmtId="0" fontId="6" fillId="2" borderId="6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D4B389-4A96-4C1E-939E-7BCE85DEA64F}">
  <dimension ref="A1:S21"/>
  <sheetViews>
    <sheetView tabSelected="1" zoomScale="85" zoomScaleNormal="85" workbookViewId="0">
      <selection activeCell="B15" sqref="B15"/>
    </sheetView>
  </sheetViews>
  <sheetFormatPr defaultRowHeight="13.2" x14ac:dyDescent="0.25"/>
  <cols>
    <col min="1" max="1" width="4.5546875" style="22" customWidth="1"/>
    <col min="2" max="2" width="46.21875" customWidth="1"/>
    <col min="3" max="6" width="9.6640625" customWidth="1"/>
    <col min="7" max="7" width="15.109375" hidden="1" customWidth="1"/>
    <col min="8" max="8" width="10.6640625" customWidth="1"/>
    <col min="9" max="9" width="12.44140625" hidden="1" customWidth="1"/>
    <col min="10" max="10" width="18" customWidth="1"/>
    <col min="11" max="13" width="9.6640625" customWidth="1"/>
    <col min="14" max="14" width="15.44140625" hidden="1" customWidth="1"/>
    <col min="15" max="15" width="10.6640625" customWidth="1"/>
    <col min="16" max="16" width="14.33203125" hidden="1" customWidth="1"/>
    <col min="17" max="17" width="14.33203125" customWidth="1"/>
    <col min="19" max="19" width="18.109375" customWidth="1"/>
  </cols>
  <sheetData>
    <row r="1" spans="1:19" ht="17.399999999999999" x14ac:dyDescent="0.3">
      <c r="A1" s="40" t="s">
        <v>33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</row>
    <row r="2" spans="1:19" ht="17.399999999999999" x14ac:dyDescent="0.3">
      <c r="A2" s="40" t="s">
        <v>18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</row>
    <row r="3" spans="1:19" ht="31.2" customHeight="1" thickBot="1" x14ac:dyDescent="0.3">
      <c r="B3" s="1" t="s">
        <v>0</v>
      </c>
      <c r="R3" s="29">
        <v>0.19305555555555554</v>
      </c>
    </row>
    <row r="4" spans="1:19" s="24" customFormat="1" ht="57" customHeight="1" thickBot="1" x14ac:dyDescent="0.3">
      <c r="A4" s="2" t="s">
        <v>1</v>
      </c>
      <c r="B4" s="3" t="s">
        <v>2</v>
      </c>
      <c r="C4" s="37" t="s">
        <v>31</v>
      </c>
      <c r="D4" s="4" t="s">
        <v>3</v>
      </c>
      <c r="E4" s="43" t="s">
        <v>4</v>
      </c>
      <c r="F4" s="14" t="s">
        <v>10</v>
      </c>
      <c r="G4" s="16" t="s">
        <v>12</v>
      </c>
      <c r="H4" s="17" t="s">
        <v>11</v>
      </c>
      <c r="I4" s="16" t="s">
        <v>12</v>
      </c>
      <c r="J4" s="10" t="s">
        <v>8</v>
      </c>
      <c r="K4" s="4" t="s">
        <v>6</v>
      </c>
      <c r="L4" s="43" t="s">
        <v>7</v>
      </c>
      <c r="M4" s="5" t="s">
        <v>5</v>
      </c>
      <c r="N4" s="16" t="s">
        <v>12</v>
      </c>
      <c r="O4" s="17" t="s">
        <v>11</v>
      </c>
      <c r="P4" s="16" t="s">
        <v>12</v>
      </c>
      <c r="Q4" s="10" t="s">
        <v>8</v>
      </c>
      <c r="S4" s="30" t="s">
        <v>15</v>
      </c>
    </row>
    <row r="5" spans="1:19" ht="35.1" customHeight="1" x14ac:dyDescent="0.25">
      <c r="A5" s="23">
        <v>1</v>
      </c>
      <c r="B5" s="25" t="s">
        <v>53</v>
      </c>
      <c r="C5" s="6">
        <v>0.39583333333333331</v>
      </c>
      <c r="D5" s="9">
        <v>0.48888888888888904</v>
      </c>
      <c r="E5" s="8">
        <v>0.48055555555555557</v>
      </c>
      <c r="F5" s="26">
        <f t="shared" ref="F5:F13" si="0">G5*86400/60</f>
        <v>-12.000000000000197</v>
      </c>
      <c r="G5" s="18">
        <f t="shared" ref="G5:G13" si="1">E5-D5</f>
        <v>-8.3333333333334703E-3</v>
      </c>
      <c r="H5" s="15"/>
      <c r="I5" s="19" t="e">
        <f t="shared" ref="I5:I7" si="2">E5-E4</f>
        <v>#VALUE!</v>
      </c>
      <c r="J5" s="11"/>
      <c r="K5" s="13">
        <v>0.58333333333333315</v>
      </c>
      <c r="L5" s="8">
        <v>0.56458333333333333</v>
      </c>
      <c r="M5" s="26">
        <f t="shared" ref="M5:M13" si="3">N5*86400/60</f>
        <v>-26.999999999999741</v>
      </c>
      <c r="N5" s="20">
        <f t="shared" ref="N5:N13" si="4">L5-K5</f>
        <v>-1.8749999999999822E-2</v>
      </c>
      <c r="O5" s="15"/>
      <c r="P5" s="18" t="e">
        <f t="shared" ref="P5:P7" si="5">L5-L4</f>
        <v>#VALUE!</v>
      </c>
      <c r="Q5" s="12"/>
      <c r="S5" s="31">
        <f>L5-C5</f>
        <v>0.16875000000000001</v>
      </c>
    </row>
    <row r="6" spans="1:19" ht="35.1" customHeight="1" x14ac:dyDescent="0.25">
      <c r="A6" s="23">
        <v>2</v>
      </c>
      <c r="B6" s="25" t="s">
        <v>46</v>
      </c>
      <c r="C6" s="7">
        <v>0.40277777777777773</v>
      </c>
      <c r="D6" s="7">
        <v>0.49583333333333346</v>
      </c>
      <c r="E6" s="8">
        <v>0.48958333333333331</v>
      </c>
      <c r="F6" s="27">
        <f t="shared" si="0"/>
        <v>-9.0000000000002078</v>
      </c>
      <c r="G6" s="19">
        <f t="shared" si="1"/>
        <v>-6.2500000000001443E-3</v>
      </c>
      <c r="H6" s="15" t="str">
        <f t="shared" ref="H6:H13" si="6">IF(G6&lt;0,"",IF(G6=0,"0",MINUTE(I6)))</f>
        <v/>
      </c>
      <c r="I6" s="19">
        <f t="shared" si="2"/>
        <v>9.0277777777777457E-3</v>
      </c>
      <c r="J6" s="11"/>
      <c r="K6" s="7">
        <v>0.59027777777777757</v>
      </c>
      <c r="L6" s="8">
        <v>0.57777777777777783</v>
      </c>
      <c r="M6" s="27">
        <f t="shared" si="3"/>
        <v>-17.999999999999616</v>
      </c>
      <c r="N6" s="21">
        <f t="shared" si="4"/>
        <v>-1.2499999999999734E-2</v>
      </c>
      <c r="O6" s="15" t="str">
        <f t="shared" ref="O6:O13" si="7">IF(N6&lt;0,"",IF(N6=0,"0",MINUTE(P6)))</f>
        <v/>
      </c>
      <c r="P6" s="19">
        <f t="shared" si="5"/>
        <v>1.3194444444444509E-2</v>
      </c>
      <c r="Q6" s="12"/>
      <c r="S6" s="31">
        <f t="shared" ref="S6:S13" si="8">L6-C6</f>
        <v>0.1750000000000001</v>
      </c>
    </row>
    <row r="7" spans="1:19" ht="35.1" customHeight="1" x14ac:dyDescent="0.25">
      <c r="A7" s="23">
        <v>3</v>
      </c>
      <c r="B7" s="25" t="s">
        <v>54</v>
      </c>
      <c r="C7" s="7">
        <v>0.40972222222222215</v>
      </c>
      <c r="D7" s="7">
        <v>0.50277777777777788</v>
      </c>
      <c r="E7" s="8">
        <v>0.49444444444444446</v>
      </c>
      <c r="F7" s="27">
        <f t="shared" si="0"/>
        <v>-12.000000000000117</v>
      </c>
      <c r="G7" s="19">
        <f t="shared" si="1"/>
        <v>-8.3333333333334147E-3</v>
      </c>
      <c r="H7" s="15" t="str">
        <f t="shared" si="6"/>
        <v/>
      </c>
      <c r="I7" s="19">
        <f t="shared" si="2"/>
        <v>4.8611111111111494E-3</v>
      </c>
      <c r="J7" s="11"/>
      <c r="K7" s="7">
        <v>0.59722222222222199</v>
      </c>
      <c r="L7" s="8">
        <v>0.58263888888888882</v>
      </c>
      <c r="M7" s="27">
        <f t="shared" si="3"/>
        <v>-20.999999999999766</v>
      </c>
      <c r="N7" s="21">
        <f t="shared" si="4"/>
        <v>-1.4583333333333171E-2</v>
      </c>
      <c r="O7" s="15" t="str">
        <f t="shared" si="7"/>
        <v/>
      </c>
      <c r="P7" s="19">
        <f t="shared" si="5"/>
        <v>4.8611111111109828E-3</v>
      </c>
      <c r="Q7" s="12"/>
      <c r="S7" s="31">
        <f t="shared" si="8"/>
        <v>0.17291666666666666</v>
      </c>
    </row>
    <row r="8" spans="1:19" ht="35.1" customHeight="1" x14ac:dyDescent="0.25">
      <c r="A8" s="23">
        <v>4</v>
      </c>
      <c r="B8" s="25" t="s">
        <v>47</v>
      </c>
      <c r="C8" s="7">
        <v>0.41666666666666657</v>
      </c>
      <c r="D8" s="7">
        <v>0.5097222222222223</v>
      </c>
      <c r="E8" s="8">
        <v>0.50555555555555554</v>
      </c>
      <c r="F8" s="27">
        <f t="shared" si="0"/>
        <v>-6.0000000000001386</v>
      </c>
      <c r="G8" s="19">
        <f t="shared" si="1"/>
        <v>-4.1666666666667629E-3</v>
      </c>
      <c r="H8" s="34" t="str">
        <f t="shared" si="6"/>
        <v/>
      </c>
      <c r="I8" s="19">
        <f>E8-E7</f>
        <v>1.1111111111111072E-2</v>
      </c>
      <c r="J8" s="36"/>
      <c r="K8" s="7">
        <v>0.60416666666666641</v>
      </c>
      <c r="L8" s="8">
        <v>0.59513888888888888</v>
      </c>
      <c r="M8" s="39">
        <f t="shared" si="3"/>
        <v>-12.999999999999634</v>
      </c>
      <c r="N8" s="21">
        <f t="shared" si="4"/>
        <v>-9.0277777777775237E-3</v>
      </c>
      <c r="O8" s="34" t="str">
        <f t="shared" si="7"/>
        <v/>
      </c>
      <c r="P8" s="19">
        <f>L8-L7</f>
        <v>1.2500000000000067E-2</v>
      </c>
      <c r="Q8" s="38"/>
      <c r="S8" s="31">
        <f t="shared" si="8"/>
        <v>0.17847222222222231</v>
      </c>
    </row>
    <row r="9" spans="1:19" ht="35.1" customHeight="1" x14ac:dyDescent="0.25">
      <c r="A9" s="23">
        <v>5</v>
      </c>
      <c r="B9" s="25" t="s">
        <v>48</v>
      </c>
      <c r="C9" s="7">
        <v>0.42361111111111099</v>
      </c>
      <c r="D9" s="7">
        <v>0.51666666666666661</v>
      </c>
      <c r="E9" s="8">
        <v>0.51111111111111118</v>
      </c>
      <c r="F9" s="27">
        <f t="shared" si="0"/>
        <v>-7.9999999999998117</v>
      </c>
      <c r="G9" s="19">
        <f t="shared" si="1"/>
        <v>-5.5555555555554248E-3</v>
      </c>
      <c r="H9" s="34" t="str">
        <f t="shared" si="6"/>
        <v/>
      </c>
      <c r="I9" s="19">
        <f t="shared" ref="I9:I13" si="9">E9-E8</f>
        <v>5.5555555555556468E-3</v>
      </c>
      <c r="J9" s="35"/>
      <c r="K9" s="7">
        <v>0.61111111111111072</v>
      </c>
      <c r="L9" s="8">
        <v>0.60138888888888886</v>
      </c>
      <c r="M9" s="27">
        <f t="shared" si="3"/>
        <v>-13.999999999999471</v>
      </c>
      <c r="N9" s="21">
        <f t="shared" si="4"/>
        <v>-9.7222222222218546E-3</v>
      </c>
      <c r="O9" s="15" t="str">
        <f t="shared" si="7"/>
        <v/>
      </c>
      <c r="P9" s="19">
        <f t="shared" ref="P9:P13" si="10">L9-L8</f>
        <v>6.2499999999999778E-3</v>
      </c>
      <c r="Q9" s="12"/>
      <c r="S9" s="31">
        <f t="shared" si="8"/>
        <v>0.17777777777777787</v>
      </c>
    </row>
    <row r="10" spans="1:19" ht="35.1" customHeight="1" x14ac:dyDescent="0.25">
      <c r="A10" s="23">
        <v>6</v>
      </c>
      <c r="B10" s="25" t="s">
        <v>49</v>
      </c>
      <c r="C10" s="7">
        <v>0.43194444444444446</v>
      </c>
      <c r="D10" s="7">
        <v>0.52361111111111103</v>
      </c>
      <c r="E10" s="8">
        <v>0.52638888888888891</v>
      </c>
      <c r="F10" s="27">
        <f t="shared" si="0"/>
        <v>4.0000000000001457</v>
      </c>
      <c r="G10" s="19">
        <f t="shared" si="1"/>
        <v>2.7777777777778789E-3</v>
      </c>
      <c r="H10" s="34">
        <f t="shared" si="6"/>
        <v>22</v>
      </c>
      <c r="I10" s="19">
        <f t="shared" si="9"/>
        <v>1.5277777777777724E-2</v>
      </c>
      <c r="J10" s="36" t="s">
        <v>30</v>
      </c>
      <c r="K10" s="7">
        <v>0.61805555555555514</v>
      </c>
      <c r="L10" s="8">
        <v>0.6118055555555556</v>
      </c>
      <c r="M10" s="27">
        <f t="shared" si="3"/>
        <v>-8.9999999999993285</v>
      </c>
      <c r="N10" s="21">
        <f t="shared" si="4"/>
        <v>-6.2499999999995337E-3</v>
      </c>
      <c r="O10" s="34" t="str">
        <f t="shared" si="7"/>
        <v/>
      </c>
      <c r="P10" s="19">
        <f t="shared" si="10"/>
        <v>1.0416666666666741E-2</v>
      </c>
      <c r="Q10" s="12"/>
      <c r="S10" s="31">
        <f t="shared" si="8"/>
        <v>0.17986111111111114</v>
      </c>
    </row>
    <row r="11" spans="1:19" ht="35.1" customHeight="1" x14ac:dyDescent="0.25">
      <c r="A11" s="23">
        <v>7</v>
      </c>
      <c r="B11" s="25" t="s">
        <v>50</v>
      </c>
      <c r="C11" s="7">
        <v>0.44027777777777777</v>
      </c>
      <c r="D11" s="7">
        <v>0.53055555555555534</v>
      </c>
      <c r="E11" s="8">
        <v>0.53541666666666665</v>
      </c>
      <c r="F11" s="27">
        <f t="shared" si="0"/>
        <v>7.0000000000002949</v>
      </c>
      <c r="G11" s="19">
        <f t="shared" si="1"/>
        <v>4.8611111111113159E-3</v>
      </c>
      <c r="H11" s="39">
        <f t="shared" si="6"/>
        <v>13</v>
      </c>
      <c r="I11" s="19">
        <f t="shared" si="9"/>
        <v>9.0277777777777457E-3</v>
      </c>
      <c r="J11" s="11"/>
      <c r="K11" s="7">
        <v>0.62499999999999944</v>
      </c>
      <c r="L11" s="8">
        <v>0.61736111111111114</v>
      </c>
      <c r="M11" s="27">
        <f t="shared" si="3"/>
        <v>-10.999999999999163</v>
      </c>
      <c r="N11" s="21">
        <f t="shared" si="4"/>
        <v>-7.6388888888883066E-3</v>
      </c>
      <c r="O11" s="15" t="str">
        <f t="shared" si="7"/>
        <v/>
      </c>
      <c r="P11" s="19">
        <f t="shared" si="10"/>
        <v>5.5555555555555358E-3</v>
      </c>
      <c r="Q11" s="12"/>
      <c r="S11" s="31">
        <f t="shared" si="8"/>
        <v>0.17708333333333337</v>
      </c>
    </row>
    <row r="12" spans="1:19" ht="35.1" customHeight="1" x14ac:dyDescent="0.25">
      <c r="A12" s="23">
        <v>8</v>
      </c>
      <c r="B12" s="25" t="s">
        <v>51</v>
      </c>
      <c r="C12" s="7">
        <v>0.44722222222222219</v>
      </c>
      <c r="D12" s="7">
        <v>0.53749999999999976</v>
      </c>
      <c r="E12" s="8">
        <v>0.54027777777777775</v>
      </c>
      <c r="F12" s="27">
        <f t="shared" si="0"/>
        <v>4.0000000000003055</v>
      </c>
      <c r="G12" s="19">
        <f t="shared" si="1"/>
        <v>2.77777777777799E-3</v>
      </c>
      <c r="H12" s="15">
        <f t="shared" si="6"/>
        <v>7</v>
      </c>
      <c r="I12" s="19">
        <f t="shared" si="9"/>
        <v>4.8611111111110938E-3</v>
      </c>
      <c r="J12" s="11"/>
      <c r="K12" s="7">
        <v>0.63194444444444386</v>
      </c>
      <c r="L12" s="8">
        <v>0.625</v>
      </c>
      <c r="M12" s="27">
        <f t="shared" si="3"/>
        <v>-9.9999999999991651</v>
      </c>
      <c r="N12" s="21">
        <f t="shared" si="4"/>
        <v>-6.9444444444438647E-3</v>
      </c>
      <c r="O12" s="15" t="str">
        <f t="shared" si="7"/>
        <v/>
      </c>
      <c r="P12" s="19">
        <f t="shared" si="10"/>
        <v>7.6388888888888618E-3</v>
      </c>
      <c r="Q12" s="12"/>
      <c r="S12" s="31">
        <f t="shared" si="8"/>
        <v>0.17777777777777781</v>
      </c>
    </row>
    <row r="13" spans="1:19" ht="35.1" customHeight="1" x14ac:dyDescent="0.25">
      <c r="A13" s="23">
        <v>9</v>
      </c>
      <c r="B13" s="25" t="s">
        <v>52</v>
      </c>
      <c r="C13" s="7">
        <v>0.45555555555555555</v>
      </c>
      <c r="D13" s="7">
        <v>0.54444444444444418</v>
      </c>
      <c r="E13" s="8">
        <v>0.54513888888888895</v>
      </c>
      <c r="F13" s="27">
        <f t="shared" si="0"/>
        <v>1.0000000000004761</v>
      </c>
      <c r="G13" s="19">
        <f t="shared" si="1"/>
        <v>6.9444444444477504E-4</v>
      </c>
      <c r="H13" s="15">
        <f t="shared" si="6"/>
        <v>7</v>
      </c>
      <c r="I13" s="19">
        <f t="shared" si="9"/>
        <v>4.8611111111112049E-3</v>
      </c>
      <c r="J13" s="11"/>
      <c r="K13" s="7">
        <v>0.63888888888888828</v>
      </c>
      <c r="L13" s="8">
        <v>0.62708333333333333</v>
      </c>
      <c r="M13" s="27">
        <f t="shared" si="3"/>
        <v>-16.99999999999914</v>
      </c>
      <c r="N13" s="21">
        <f t="shared" si="4"/>
        <v>-1.1805555555554959E-2</v>
      </c>
      <c r="O13" s="15" t="str">
        <f t="shared" si="7"/>
        <v/>
      </c>
      <c r="P13" s="19">
        <f t="shared" si="10"/>
        <v>2.0833333333333259E-3</v>
      </c>
      <c r="Q13" s="12"/>
      <c r="S13" s="31">
        <f t="shared" si="8"/>
        <v>0.17152777777777778</v>
      </c>
    </row>
    <row r="14" spans="1:19" ht="42" customHeight="1" x14ac:dyDescent="0.25">
      <c r="A14" s="28"/>
      <c r="B14" s="41" t="s">
        <v>55</v>
      </c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S14" s="31"/>
    </row>
    <row r="15" spans="1:19" x14ac:dyDescent="0.25">
      <c r="A15"/>
      <c r="S15" s="31"/>
    </row>
    <row r="16" spans="1:19" x14ac:dyDescent="0.25">
      <c r="A16"/>
      <c r="B16" s="42" t="s">
        <v>13</v>
      </c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S16" s="32"/>
    </row>
    <row r="17" spans="1:19" x14ac:dyDescent="0.25">
      <c r="A17"/>
      <c r="B17" t="s">
        <v>9</v>
      </c>
      <c r="S17" s="31"/>
    </row>
    <row r="18" spans="1:19" x14ac:dyDescent="0.25">
      <c r="A18"/>
      <c r="B18" t="s">
        <v>14</v>
      </c>
      <c r="S18" s="31"/>
    </row>
    <row r="19" spans="1:19" ht="13.8" thickBot="1" x14ac:dyDescent="0.3">
      <c r="A19"/>
      <c r="S19" s="24"/>
    </row>
    <row r="20" spans="1:19" ht="23.4" thickBot="1" x14ac:dyDescent="0.45">
      <c r="S20" s="33">
        <f>AVERAGE(S8:S13)</f>
        <v>0.17708333333333337</v>
      </c>
    </row>
    <row r="21" spans="1:19" x14ac:dyDescent="0.25">
      <c r="S21" t="s">
        <v>45</v>
      </c>
    </row>
  </sheetData>
  <mergeCells count="4">
    <mergeCell ref="A1:O1"/>
    <mergeCell ref="A2:O2"/>
    <mergeCell ref="B14:Q14"/>
    <mergeCell ref="B16:Q1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152633-47BB-4D5D-AE27-DF03710E84AE}">
  <dimension ref="A1:S22"/>
  <sheetViews>
    <sheetView zoomScale="85" zoomScaleNormal="85" workbookViewId="0">
      <selection activeCell="L4" sqref="L4"/>
    </sheetView>
  </sheetViews>
  <sheetFormatPr defaultRowHeight="13.2" x14ac:dyDescent="0.25"/>
  <cols>
    <col min="1" max="1" width="4.5546875" style="22" customWidth="1"/>
    <col min="2" max="2" width="46.21875" customWidth="1"/>
    <col min="3" max="6" width="9.6640625" customWidth="1"/>
    <col min="7" max="7" width="15.109375" hidden="1" customWidth="1"/>
    <col min="8" max="8" width="10.6640625" customWidth="1"/>
    <col min="9" max="9" width="12.44140625" hidden="1" customWidth="1"/>
    <col min="10" max="10" width="18" customWidth="1"/>
    <col min="11" max="13" width="9.6640625" customWidth="1"/>
    <col min="14" max="14" width="15.44140625" hidden="1" customWidth="1"/>
    <col min="15" max="15" width="10.6640625" customWidth="1"/>
    <col min="16" max="16" width="14.33203125" hidden="1" customWidth="1"/>
    <col min="17" max="17" width="14.33203125" customWidth="1"/>
    <col min="19" max="19" width="18.109375" customWidth="1"/>
  </cols>
  <sheetData>
    <row r="1" spans="1:19" ht="17.399999999999999" x14ac:dyDescent="0.3">
      <c r="A1" s="40" t="s">
        <v>33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</row>
    <row r="2" spans="1:19" ht="17.399999999999999" x14ac:dyDescent="0.3">
      <c r="A2" s="40" t="s">
        <v>18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</row>
    <row r="3" spans="1:19" ht="31.2" customHeight="1" thickBot="1" x14ac:dyDescent="0.3">
      <c r="B3" s="1" t="s">
        <v>0</v>
      </c>
      <c r="R3" s="29">
        <v>0.19305555555555554</v>
      </c>
    </row>
    <row r="4" spans="1:19" s="24" customFormat="1" ht="57" customHeight="1" thickBot="1" x14ac:dyDescent="0.3">
      <c r="A4" s="2" t="s">
        <v>1</v>
      </c>
      <c r="B4" s="3" t="s">
        <v>2</v>
      </c>
      <c r="C4" s="37" t="s">
        <v>31</v>
      </c>
      <c r="D4" s="4" t="s">
        <v>3</v>
      </c>
      <c r="E4" s="43" t="s">
        <v>4</v>
      </c>
      <c r="F4" s="14" t="s">
        <v>10</v>
      </c>
      <c r="G4" s="16" t="s">
        <v>12</v>
      </c>
      <c r="H4" s="17" t="s">
        <v>11</v>
      </c>
      <c r="I4" s="16" t="s">
        <v>12</v>
      </c>
      <c r="J4" s="10" t="s">
        <v>8</v>
      </c>
      <c r="K4" s="4" t="s">
        <v>6</v>
      </c>
      <c r="L4" s="43" t="s">
        <v>7</v>
      </c>
      <c r="M4" s="5" t="s">
        <v>5</v>
      </c>
      <c r="N4" s="16" t="s">
        <v>12</v>
      </c>
      <c r="O4" s="17" t="s">
        <v>11</v>
      </c>
      <c r="P4" s="16" t="s">
        <v>12</v>
      </c>
      <c r="Q4" s="10" t="s">
        <v>8</v>
      </c>
      <c r="S4" s="30" t="s">
        <v>15</v>
      </c>
    </row>
    <row r="5" spans="1:19" ht="35.1" customHeight="1" x14ac:dyDescent="0.25">
      <c r="A5" s="23">
        <v>1</v>
      </c>
      <c r="B5" s="25" t="s">
        <v>34</v>
      </c>
      <c r="C5" s="6">
        <v>0.41666666666666669</v>
      </c>
      <c r="D5" s="9">
        <v>0.50972222222222241</v>
      </c>
      <c r="E5" s="8">
        <v>0.50555555555555554</v>
      </c>
      <c r="F5" s="26">
        <f t="shared" ref="F5:F14" si="0">G5*86400/60</f>
        <v>-6.0000000000002984</v>
      </c>
      <c r="G5" s="18">
        <f t="shared" ref="G5:G14" si="1">E5-D5</f>
        <v>-4.1666666666668739E-3</v>
      </c>
      <c r="H5" s="15"/>
      <c r="I5" s="19" t="e">
        <f t="shared" ref="I5:I7" si="2">E5-E4</f>
        <v>#VALUE!</v>
      </c>
      <c r="J5" s="11"/>
      <c r="K5" s="13">
        <v>0.60416666666666652</v>
      </c>
      <c r="L5" s="8">
        <v>0.59444444444444444</v>
      </c>
      <c r="M5" s="26">
        <f t="shared" ref="M5:M14" si="3">N5*86400/60</f>
        <v>-13.99999999999979</v>
      </c>
      <c r="N5" s="20">
        <f t="shared" ref="N5:N14" si="4">L5-K5</f>
        <v>-9.7222222222220767E-3</v>
      </c>
      <c r="O5" s="15"/>
      <c r="P5" s="18" t="e">
        <f t="shared" ref="P5:P7" si="5">L5-L4</f>
        <v>#VALUE!</v>
      </c>
      <c r="Q5" s="12"/>
      <c r="S5" s="31">
        <f>L5-C5</f>
        <v>0.17777777777777776</v>
      </c>
    </row>
    <row r="6" spans="1:19" ht="35.1" customHeight="1" x14ac:dyDescent="0.25">
      <c r="A6" s="23">
        <v>2</v>
      </c>
      <c r="B6" s="25" t="s">
        <v>35</v>
      </c>
      <c r="C6" s="7">
        <f>C5+(10/1440)</f>
        <v>0.4236111111111111</v>
      </c>
      <c r="D6" s="7">
        <v>0.51666666666666672</v>
      </c>
      <c r="E6" s="8">
        <v>0.51250000000000007</v>
      </c>
      <c r="F6" s="27">
        <f t="shared" si="0"/>
        <v>-5.9999999999999796</v>
      </c>
      <c r="G6" s="19">
        <f t="shared" si="1"/>
        <v>-4.1666666666666519E-3</v>
      </c>
      <c r="H6" s="15" t="str">
        <f t="shared" ref="H6:H14" si="6">IF(G6&lt;0,"",IF(G6=0,"0",MINUTE(I6)))</f>
        <v/>
      </c>
      <c r="I6" s="19">
        <f t="shared" si="2"/>
        <v>6.9444444444445308E-3</v>
      </c>
      <c r="J6" s="11"/>
      <c r="K6" s="7">
        <v>0.61111111111111083</v>
      </c>
      <c r="L6" s="8">
        <v>0.60486111111111118</v>
      </c>
      <c r="M6" s="27">
        <f t="shared" si="3"/>
        <v>-8.9999999999994884</v>
      </c>
      <c r="N6" s="21">
        <f t="shared" si="4"/>
        <v>-6.2499999999996447E-3</v>
      </c>
      <c r="O6" s="15" t="str">
        <f t="shared" ref="O6:O14" si="7">IF(N6&lt;0,"",IF(N6=0,"0",MINUTE(P6)))</f>
        <v/>
      </c>
      <c r="P6" s="19">
        <f t="shared" si="5"/>
        <v>1.0416666666666741E-2</v>
      </c>
      <c r="Q6" s="12"/>
      <c r="S6" s="31">
        <f t="shared" ref="S6:S14" si="8">L6-C6</f>
        <v>0.18125000000000008</v>
      </c>
    </row>
    <row r="7" spans="1:19" ht="35.1" customHeight="1" x14ac:dyDescent="0.25">
      <c r="A7" s="23">
        <v>3</v>
      </c>
      <c r="B7" s="25" t="s">
        <v>36</v>
      </c>
      <c r="C7" s="7">
        <f t="shared" ref="C7:C14" si="9">C6+(10/1440)</f>
        <v>0.43055555555555552</v>
      </c>
      <c r="D7" s="7">
        <v>0.52361111111111114</v>
      </c>
      <c r="E7" s="8">
        <v>0.52013888888888882</v>
      </c>
      <c r="F7" s="27">
        <f t="shared" si="0"/>
        <v>-5.0000000000001421</v>
      </c>
      <c r="G7" s="19">
        <f t="shared" si="1"/>
        <v>-3.4722222222223209E-3</v>
      </c>
      <c r="H7" s="15" t="str">
        <f t="shared" si="6"/>
        <v/>
      </c>
      <c r="I7" s="19">
        <f t="shared" si="2"/>
        <v>7.6388888888887507E-3</v>
      </c>
      <c r="J7" s="11"/>
      <c r="K7" s="7">
        <v>0.61805555555555525</v>
      </c>
      <c r="L7" s="8">
        <v>0.61041666666666672</v>
      </c>
      <c r="M7" s="27">
        <f t="shared" si="3"/>
        <v>-10.999999999999481</v>
      </c>
      <c r="N7" s="21">
        <f t="shared" si="4"/>
        <v>-7.6388888888885287E-3</v>
      </c>
      <c r="O7" s="15" t="str">
        <f t="shared" si="7"/>
        <v/>
      </c>
      <c r="P7" s="19">
        <f t="shared" si="5"/>
        <v>5.5555555555555358E-3</v>
      </c>
      <c r="Q7" s="12"/>
      <c r="S7" s="31">
        <f t="shared" si="8"/>
        <v>0.17986111111111119</v>
      </c>
    </row>
    <row r="8" spans="1:19" ht="35.1" customHeight="1" x14ac:dyDescent="0.25">
      <c r="A8" s="23">
        <v>4</v>
      </c>
      <c r="B8" s="25" t="s">
        <v>37</v>
      </c>
      <c r="C8" s="7">
        <f t="shared" si="9"/>
        <v>0.43749999999999994</v>
      </c>
      <c r="D8" s="7">
        <v>0.53055555555555545</v>
      </c>
      <c r="E8" s="8">
        <v>0.52986111111111112</v>
      </c>
      <c r="F8" s="27">
        <f t="shared" si="0"/>
        <v>-0.99999999999983658</v>
      </c>
      <c r="G8" s="19">
        <f t="shared" si="1"/>
        <v>-6.9444444444433095E-4</v>
      </c>
      <c r="H8" s="34" t="str">
        <f t="shared" si="6"/>
        <v/>
      </c>
      <c r="I8" s="19">
        <f>E8-E7</f>
        <v>9.7222222222222987E-3</v>
      </c>
      <c r="J8" s="36"/>
      <c r="K8" s="7">
        <v>0.62499999999999956</v>
      </c>
      <c r="L8" s="8">
        <v>0.62430555555555556</v>
      </c>
      <c r="M8" s="39">
        <f t="shared" si="3"/>
        <v>-0.99999999999935696</v>
      </c>
      <c r="N8" s="21">
        <f t="shared" si="4"/>
        <v>-6.9444444444399789E-4</v>
      </c>
      <c r="O8" s="34" t="str">
        <f t="shared" si="7"/>
        <v/>
      </c>
      <c r="P8" s="19">
        <f>L8-L7</f>
        <v>1.388888888888884E-2</v>
      </c>
      <c r="Q8" s="38"/>
      <c r="S8" s="31">
        <f t="shared" si="8"/>
        <v>0.18680555555555561</v>
      </c>
    </row>
    <row r="9" spans="1:19" ht="35.1" customHeight="1" x14ac:dyDescent="0.25">
      <c r="A9" s="23">
        <v>5</v>
      </c>
      <c r="B9" s="25" t="s">
        <v>38</v>
      </c>
      <c r="C9" s="7">
        <f t="shared" si="9"/>
        <v>0.44444444444444436</v>
      </c>
      <c r="D9" s="7">
        <v>0.53749999999999987</v>
      </c>
      <c r="E9" s="8">
        <v>0.54513888888888895</v>
      </c>
      <c r="F9" s="27">
        <f t="shared" si="0"/>
        <v>11.000000000000281</v>
      </c>
      <c r="G9" s="19">
        <f t="shared" si="1"/>
        <v>7.6388888888890838E-3</v>
      </c>
      <c r="H9" s="34">
        <f t="shared" si="6"/>
        <v>22</v>
      </c>
      <c r="I9" s="19">
        <f t="shared" ref="I9:I14" si="10">E9-E8</f>
        <v>1.5277777777777835E-2</v>
      </c>
      <c r="J9" s="35" t="s">
        <v>29</v>
      </c>
      <c r="K9" s="7">
        <v>0.63194444444444398</v>
      </c>
      <c r="L9" s="8">
        <v>0.63263888888888886</v>
      </c>
      <c r="M9" s="27">
        <f t="shared" si="3"/>
        <v>1.0000000000006359</v>
      </c>
      <c r="N9" s="21">
        <f t="shared" si="4"/>
        <v>6.9444444444488607E-4</v>
      </c>
      <c r="O9" s="15">
        <f t="shared" si="7"/>
        <v>12</v>
      </c>
      <c r="P9" s="19">
        <f t="shared" ref="P9:P14" si="11">L9-L8</f>
        <v>8.3333333333333037E-3</v>
      </c>
      <c r="Q9" s="12"/>
      <c r="S9" s="31">
        <f t="shared" si="8"/>
        <v>0.1881944444444445</v>
      </c>
    </row>
    <row r="10" spans="1:19" ht="35.1" customHeight="1" x14ac:dyDescent="0.25">
      <c r="A10" s="23">
        <v>6</v>
      </c>
      <c r="B10" s="25" t="s">
        <v>39</v>
      </c>
      <c r="C10" s="7">
        <f t="shared" si="9"/>
        <v>0.45138888888888878</v>
      </c>
      <c r="D10" s="7">
        <v>0.54444444444444429</v>
      </c>
      <c r="E10" s="8">
        <v>0.55277777777777781</v>
      </c>
      <c r="F10" s="27">
        <f t="shared" si="0"/>
        <v>12.000000000000277</v>
      </c>
      <c r="G10" s="19">
        <f t="shared" si="1"/>
        <v>8.3333333333335258E-3</v>
      </c>
      <c r="H10" s="15">
        <f t="shared" si="6"/>
        <v>11</v>
      </c>
      <c r="I10" s="19">
        <f t="shared" si="10"/>
        <v>7.6388888888888618E-3</v>
      </c>
      <c r="J10" s="11"/>
      <c r="K10" s="7">
        <v>0.6388888888888884</v>
      </c>
      <c r="L10" s="8">
        <v>0.63750000000000007</v>
      </c>
      <c r="M10" s="27">
        <f t="shared" si="3"/>
        <v>-1.9999999999991935</v>
      </c>
      <c r="N10" s="21">
        <f t="shared" si="4"/>
        <v>-1.3888888888883288E-3</v>
      </c>
      <c r="O10" s="34" t="str">
        <f t="shared" si="7"/>
        <v/>
      </c>
      <c r="P10" s="19">
        <f t="shared" si="11"/>
        <v>4.8611111111112049E-3</v>
      </c>
      <c r="Q10" s="12"/>
      <c r="S10" s="31">
        <f t="shared" si="8"/>
        <v>0.18611111111111128</v>
      </c>
    </row>
    <row r="11" spans="1:19" ht="35.1" customHeight="1" x14ac:dyDescent="0.25">
      <c r="A11" s="23">
        <v>7</v>
      </c>
      <c r="B11" s="25" t="s">
        <v>40</v>
      </c>
      <c r="C11" s="7">
        <f t="shared" si="9"/>
        <v>0.4583333333333332</v>
      </c>
      <c r="D11" s="7">
        <v>0.55138888888888871</v>
      </c>
      <c r="E11" s="8">
        <v>0.56041666666666667</v>
      </c>
      <c r="F11" s="27">
        <f t="shared" si="0"/>
        <v>13.000000000000274</v>
      </c>
      <c r="G11" s="19">
        <f t="shared" si="1"/>
        <v>9.0277777777779677E-3</v>
      </c>
      <c r="H11" s="15">
        <f t="shared" si="6"/>
        <v>11</v>
      </c>
      <c r="I11" s="19">
        <f t="shared" si="10"/>
        <v>7.6388888888888618E-3</v>
      </c>
      <c r="J11" s="11"/>
      <c r="K11" s="7">
        <v>0.64583333333333282</v>
      </c>
      <c r="L11" s="8">
        <v>0.64861111111111114</v>
      </c>
      <c r="M11" s="27">
        <f t="shared" si="3"/>
        <v>4.0000000000007851</v>
      </c>
      <c r="N11" s="21">
        <f t="shared" si="4"/>
        <v>2.777777777778323E-3</v>
      </c>
      <c r="O11" s="15">
        <f t="shared" si="7"/>
        <v>16</v>
      </c>
      <c r="P11" s="19">
        <f t="shared" si="11"/>
        <v>1.1111111111111072E-2</v>
      </c>
      <c r="Q11" s="12" t="s">
        <v>16</v>
      </c>
      <c r="S11" s="31">
        <f t="shared" si="8"/>
        <v>0.19027777777777793</v>
      </c>
    </row>
    <row r="12" spans="1:19" ht="35.1" customHeight="1" x14ac:dyDescent="0.25">
      <c r="A12" s="23">
        <v>8</v>
      </c>
      <c r="B12" s="25" t="s">
        <v>41</v>
      </c>
      <c r="C12" s="7">
        <f t="shared" si="9"/>
        <v>0.46527777777777762</v>
      </c>
      <c r="D12" s="7">
        <v>0.55833333333333302</v>
      </c>
      <c r="E12" s="8">
        <v>0.56666666666666665</v>
      </c>
      <c r="F12" s="27">
        <f t="shared" si="0"/>
        <v>12.000000000000437</v>
      </c>
      <c r="G12" s="19">
        <f t="shared" si="1"/>
        <v>8.3333333333336368E-3</v>
      </c>
      <c r="H12" s="15">
        <f t="shared" si="6"/>
        <v>9</v>
      </c>
      <c r="I12" s="19">
        <f t="shared" si="10"/>
        <v>6.2499999999999778E-3</v>
      </c>
      <c r="J12" s="11"/>
      <c r="K12" s="7">
        <v>0.65277777777777712</v>
      </c>
      <c r="L12" s="8">
        <v>0.65416666666666667</v>
      </c>
      <c r="M12" s="27">
        <f t="shared" si="3"/>
        <v>2.0000000000009521</v>
      </c>
      <c r="N12" s="21">
        <f t="shared" si="4"/>
        <v>1.3888888888895501E-3</v>
      </c>
      <c r="O12" s="15">
        <f t="shared" si="7"/>
        <v>8</v>
      </c>
      <c r="P12" s="19">
        <f t="shared" si="11"/>
        <v>5.5555555555555358E-3</v>
      </c>
      <c r="Q12" s="12"/>
      <c r="S12" s="31">
        <f t="shared" si="8"/>
        <v>0.18888888888888905</v>
      </c>
    </row>
    <row r="13" spans="1:19" ht="35.1" customHeight="1" x14ac:dyDescent="0.25">
      <c r="A13" s="23">
        <v>9</v>
      </c>
      <c r="B13" s="25" t="s">
        <v>42</v>
      </c>
      <c r="C13" s="7">
        <f t="shared" si="9"/>
        <v>0.47222222222222204</v>
      </c>
      <c r="D13" s="7">
        <v>0.56527777777777743</v>
      </c>
      <c r="E13" s="8">
        <v>0.57152777777777775</v>
      </c>
      <c r="F13" s="27">
        <f t="shared" si="0"/>
        <v>9.0000000000004476</v>
      </c>
      <c r="G13" s="19">
        <f t="shared" si="1"/>
        <v>6.2500000000003109E-3</v>
      </c>
      <c r="H13" s="15">
        <f t="shared" si="6"/>
        <v>7</v>
      </c>
      <c r="I13" s="19">
        <f t="shared" si="10"/>
        <v>4.8611111111110938E-3</v>
      </c>
      <c r="J13" s="11"/>
      <c r="K13" s="7">
        <v>0.65972222222222154</v>
      </c>
      <c r="L13" s="8">
        <v>0.66180555555555554</v>
      </c>
      <c r="M13" s="27">
        <f t="shared" si="3"/>
        <v>3.0000000000009481</v>
      </c>
      <c r="N13" s="21">
        <f t="shared" si="4"/>
        <v>2.0833333333339921E-3</v>
      </c>
      <c r="O13" s="15">
        <f t="shared" si="7"/>
        <v>11</v>
      </c>
      <c r="P13" s="19">
        <f t="shared" si="11"/>
        <v>7.6388888888888618E-3</v>
      </c>
      <c r="Q13" s="12"/>
      <c r="S13" s="31">
        <f t="shared" si="8"/>
        <v>0.18958333333333349</v>
      </c>
    </row>
    <row r="14" spans="1:19" ht="35.1" customHeight="1" x14ac:dyDescent="0.25">
      <c r="A14" s="23">
        <v>10</v>
      </c>
      <c r="B14" s="25" t="s">
        <v>43</v>
      </c>
      <c r="C14" s="7">
        <f t="shared" si="9"/>
        <v>0.47916666666666646</v>
      </c>
      <c r="D14" s="7">
        <v>0.57222222222222185</v>
      </c>
      <c r="E14" s="8">
        <v>0.58194444444444449</v>
      </c>
      <c r="F14" s="27">
        <f t="shared" si="0"/>
        <v>14.00000000000059</v>
      </c>
      <c r="G14" s="19">
        <f t="shared" si="1"/>
        <v>9.7222222222226318E-3</v>
      </c>
      <c r="H14" s="34">
        <f t="shared" si="6"/>
        <v>15</v>
      </c>
      <c r="I14" s="19">
        <f t="shared" si="10"/>
        <v>1.0416666666666741E-2</v>
      </c>
      <c r="J14" s="35" t="s">
        <v>29</v>
      </c>
      <c r="K14" s="7">
        <v>0.66666666666666596</v>
      </c>
      <c r="L14" s="8">
        <v>0.67152777777777783</v>
      </c>
      <c r="M14" s="27">
        <f t="shared" si="3"/>
        <v>7.0000000000010942</v>
      </c>
      <c r="N14" s="21">
        <f t="shared" si="4"/>
        <v>4.861111111111871E-3</v>
      </c>
      <c r="O14" s="15">
        <f t="shared" si="7"/>
        <v>14</v>
      </c>
      <c r="P14" s="19">
        <f t="shared" si="11"/>
        <v>9.7222222222222987E-3</v>
      </c>
      <c r="Q14" s="38"/>
      <c r="S14" s="31">
        <f t="shared" si="8"/>
        <v>0.19236111111111137</v>
      </c>
    </row>
    <row r="15" spans="1:19" ht="42" customHeight="1" x14ac:dyDescent="0.25">
      <c r="A15" s="28"/>
      <c r="B15" s="41" t="s">
        <v>44</v>
      </c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S15" s="31"/>
    </row>
    <row r="16" spans="1:19" x14ac:dyDescent="0.25">
      <c r="A16"/>
      <c r="S16" s="31"/>
    </row>
    <row r="17" spans="1:19" x14ac:dyDescent="0.25">
      <c r="A17"/>
      <c r="B17" s="42" t="s">
        <v>13</v>
      </c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S17" s="32"/>
    </row>
    <row r="18" spans="1:19" x14ac:dyDescent="0.25">
      <c r="A18"/>
      <c r="B18" t="s">
        <v>9</v>
      </c>
      <c r="S18" s="31"/>
    </row>
    <row r="19" spans="1:19" x14ac:dyDescent="0.25">
      <c r="A19"/>
      <c r="B19" t="s">
        <v>14</v>
      </c>
      <c r="S19" s="31"/>
    </row>
    <row r="20" spans="1:19" ht="13.8" thickBot="1" x14ac:dyDescent="0.3">
      <c r="A20"/>
      <c r="S20" s="24"/>
    </row>
    <row r="21" spans="1:19" ht="23.4" thickBot="1" x14ac:dyDescent="0.45">
      <c r="S21" s="33">
        <f>AVERAGE(S8:S14)</f>
        <v>0.18888888888888905</v>
      </c>
    </row>
    <row r="22" spans="1:19" x14ac:dyDescent="0.25">
      <c r="S22" t="s">
        <v>45</v>
      </c>
    </row>
  </sheetData>
  <mergeCells count="4">
    <mergeCell ref="A1:O1"/>
    <mergeCell ref="A2:O2"/>
    <mergeCell ref="B15:Q15"/>
    <mergeCell ref="B17:Q17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22"/>
  <sheetViews>
    <sheetView zoomScale="55" zoomScaleNormal="55" workbookViewId="0">
      <selection activeCell="L4" sqref="L4"/>
    </sheetView>
  </sheetViews>
  <sheetFormatPr defaultRowHeight="13.2" x14ac:dyDescent="0.25"/>
  <cols>
    <col min="1" max="1" width="4.5546875" style="22" customWidth="1"/>
    <col min="2" max="2" width="46.21875" customWidth="1"/>
    <col min="3" max="6" width="9.6640625" customWidth="1"/>
    <col min="7" max="7" width="15.109375" hidden="1" customWidth="1"/>
    <col min="8" max="8" width="10.6640625" customWidth="1"/>
    <col min="9" max="9" width="12.44140625" hidden="1" customWidth="1"/>
    <col min="10" max="10" width="18" customWidth="1"/>
    <col min="11" max="13" width="9.6640625" customWidth="1"/>
    <col min="14" max="14" width="15.44140625" hidden="1" customWidth="1"/>
    <col min="15" max="15" width="10.6640625" customWidth="1"/>
    <col min="16" max="16" width="14.33203125" hidden="1" customWidth="1"/>
    <col min="17" max="17" width="14.33203125" customWidth="1"/>
    <col min="19" max="19" width="18.109375" customWidth="1"/>
  </cols>
  <sheetData>
    <row r="1" spans="1:19" ht="17.399999999999999" x14ac:dyDescent="0.3">
      <c r="A1" s="40" t="s">
        <v>33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</row>
    <row r="2" spans="1:19" ht="17.399999999999999" x14ac:dyDescent="0.3">
      <c r="A2" s="40" t="s">
        <v>18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</row>
    <row r="3" spans="1:19" ht="31.2" customHeight="1" thickBot="1" x14ac:dyDescent="0.3">
      <c r="B3" s="1" t="s">
        <v>0</v>
      </c>
      <c r="R3" s="29">
        <v>0.19305555555555554</v>
      </c>
    </row>
    <row r="4" spans="1:19" s="24" customFormat="1" ht="57" customHeight="1" thickBot="1" x14ac:dyDescent="0.3">
      <c r="A4" s="2" t="s">
        <v>1</v>
      </c>
      <c r="B4" s="3" t="s">
        <v>2</v>
      </c>
      <c r="C4" s="37" t="s">
        <v>31</v>
      </c>
      <c r="D4" s="4" t="s">
        <v>3</v>
      </c>
      <c r="E4" s="43" t="s">
        <v>4</v>
      </c>
      <c r="F4" s="14" t="s">
        <v>10</v>
      </c>
      <c r="G4" s="16" t="s">
        <v>12</v>
      </c>
      <c r="H4" s="17" t="s">
        <v>11</v>
      </c>
      <c r="I4" s="16" t="s">
        <v>12</v>
      </c>
      <c r="J4" s="10" t="s">
        <v>8</v>
      </c>
      <c r="K4" s="4" t="s">
        <v>6</v>
      </c>
      <c r="L4" s="43" t="s">
        <v>7</v>
      </c>
      <c r="M4" s="5" t="s">
        <v>5</v>
      </c>
      <c r="N4" s="16" t="s">
        <v>12</v>
      </c>
      <c r="O4" s="17" t="s">
        <v>11</v>
      </c>
      <c r="P4" s="16" t="s">
        <v>12</v>
      </c>
      <c r="Q4" s="10" t="s">
        <v>8</v>
      </c>
      <c r="S4" s="30" t="s">
        <v>15</v>
      </c>
    </row>
    <row r="5" spans="1:19" ht="35.1" customHeight="1" x14ac:dyDescent="0.25">
      <c r="A5" s="23">
        <v>1</v>
      </c>
      <c r="B5" s="25" t="s">
        <v>19</v>
      </c>
      <c r="C5" s="6">
        <v>0.41666666666666669</v>
      </c>
      <c r="D5" s="9">
        <v>0.50972222222222241</v>
      </c>
      <c r="E5" s="8">
        <v>0.50763888888888886</v>
      </c>
      <c r="F5" s="26">
        <f t="shared" ref="F5:F14" si="0">G5*86400/60</f>
        <v>-3.0000000000003086</v>
      </c>
      <c r="G5" s="18">
        <f t="shared" ref="G5:G14" si="1">E5-D5</f>
        <v>-2.083333333333548E-3</v>
      </c>
      <c r="H5" s="15"/>
      <c r="I5" s="19" t="e">
        <f t="shared" ref="I5:I7" si="2">E5-E4</f>
        <v>#VALUE!</v>
      </c>
      <c r="J5" s="11"/>
      <c r="K5" s="13">
        <v>0.60416666666666652</v>
      </c>
      <c r="L5" s="8">
        <v>0.6</v>
      </c>
      <c r="M5" s="26">
        <f t="shared" ref="M5:M14" si="3">N5*86400/60</f>
        <v>-5.9999999999998188</v>
      </c>
      <c r="N5" s="20">
        <f t="shared" ref="N5:N14" si="4">L5-K5</f>
        <v>-4.1666666666665408E-3</v>
      </c>
      <c r="O5" s="15"/>
      <c r="P5" s="18" t="e">
        <f t="shared" ref="P5:P7" si="5">L5-L4</f>
        <v>#VALUE!</v>
      </c>
      <c r="Q5" s="12"/>
      <c r="S5" s="31">
        <f>L5-C5</f>
        <v>0.18333333333333329</v>
      </c>
    </row>
    <row r="6" spans="1:19" ht="35.1" customHeight="1" x14ac:dyDescent="0.25">
      <c r="A6" s="23">
        <v>2</v>
      </c>
      <c r="B6" s="25" t="s">
        <v>20</v>
      </c>
      <c r="C6" s="7">
        <f>C5+(10/1440)</f>
        <v>0.4236111111111111</v>
      </c>
      <c r="D6" s="7">
        <v>0.51666666666666672</v>
      </c>
      <c r="E6" s="8">
        <v>0.51666666666666672</v>
      </c>
      <c r="F6" s="27">
        <f t="shared" si="0"/>
        <v>0</v>
      </c>
      <c r="G6" s="19">
        <f t="shared" si="1"/>
        <v>0</v>
      </c>
      <c r="H6" s="15" t="str">
        <f t="shared" ref="H6:H14" si="6">IF(G6&lt;0,"",IF(G6=0,"0",MINUTE(I6)))</f>
        <v>0</v>
      </c>
      <c r="I6" s="19">
        <f t="shared" si="2"/>
        <v>9.0277777777778567E-3</v>
      </c>
      <c r="J6" s="11"/>
      <c r="K6" s="7">
        <v>0.61111111111111083</v>
      </c>
      <c r="L6" s="8">
        <v>0.60972222222222217</v>
      </c>
      <c r="M6" s="27">
        <f t="shared" si="3"/>
        <v>-1.9999999999996732</v>
      </c>
      <c r="N6" s="21">
        <f t="shared" si="4"/>
        <v>-1.3888888888886619E-3</v>
      </c>
      <c r="O6" s="15" t="str">
        <f t="shared" ref="O6:O14" si="7">IF(N6&lt;0,"",IF(N6=0,"0",MINUTE(P6)))</f>
        <v/>
      </c>
      <c r="P6" s="19">
        <f t="shared" si="5"/>
        <v>9.7222222222221877E-3</v>
      </c>
      <c r="Q6" s="12"/>
      <c r="S6" s="31">
        <f t="shared" ref="S6:S14" si="8">L6-C6</f>
        <v>0.18611111111111106</v>
      </c>
    </row>
    <row r="7" spans="1:19" ht="35.1" customHeight="1" x14ac:dyDescent="0.25">
      <c r="A7" s="23">
        <v>3</v>
      </c>
      <c r="B7" s="25" t="s">
        <v>21</v>
      </c>
      <c r="C7" s="7">
        <f t="shared" ref="C7:C12" si="9">C6+(10/1440)</f>
        <v>0.43055555555555552</v>
      </c>
      <c r="D7" s="7">
        <v>0.52361111111111114</v>
      </c>
      <c r="E7" s="8">
        <v>0.52361111111111114</v>
      </c>
      <c r="F7" s="27">
        <f t="shared" si="0"/>
        <v>0</v>
      </c>
      <c r="G7" s="19">
        <f t="shared" si="1"/>
        <v>0</v>
      </c>
      <c r="H7" s="15" t="str">
        <f t="shared" si="6"/>
        <v>0</v>
      </c>
      <c r="I7" s="19">
        <f t="shared" si="2"/>
        <v>6.9444444444444198E-3</v>
      </c>
      <c r="J7" s="11"/>
      <c r="K7" s="7">
        <v>0.61805555555555525</v>
      </c>
      <c r="L7" s="8">
        <v>0.61875000000000002</v>
      </c>
      <c r="M7" s="27">
        <f t="shared" si="3"/>
        <v>1.0000000000004761</v>
      </c>
      <c r="N7" s="21">
        <f t="shared" si="4"/>
        <v>6.9444444444477504E-4</v>
      </c>
      <c r="O7" s="15">
        <f t="shared" si="7"/>
        <v>13</v>
      </c>
      <c r="P7" s="19">
        <f t="shared" si="5"/>
        <v>9.0277777777778567E-3</v>
      </c>
      <c r="Q7" s="12"/>
      <c r="S7" s="31">
        <f t="shared" si="8"/>
        <v>0.1881944444444445</v>
      </c>
    </row>
    <row r="8" spans="1:19" ht="35.1" customHeight="1" x14ac:dyDescent="0.25">
      <c r="A8" s="23">
        <v>4</v>
      </c>
      <c r="B8" s="25" t="s">
        <v>22</v>
      </c>
      <c r="C8" s="7">
        <f t="shared" si="9"/>
        <v>0.43749999999999994</v>
      </c>
      <c r="D8" s="7">
        <v>0.53055555555555545</v>
      </c>
      <c r="E8" s="8">
        <v>0.53819444444444442</v>
      </c>
      <c r="F8" s="27">
        <f t="shared" si="0"/>
        <v>11.000000000000121</v>
      </c>
      <c r="G8" s="19">
        <f t="shared" si="1"/>
        <v>7.6388888888889728E-3</v>
      </c>
      <c r="H8" s="34">
        <f t="shared" si="6"/>
        <v>21</v>
      </c>
      <c r="I8" s="19">
        <f>E8-E7</f>
        <v>1.4583333333333282E-2</v>
      </c>
      <c r="J8" s="36" t="s">
        <v>30</v>
      </c>
      <c r="K8" s="7">
        <v>0.62499999999999956</v>
      </c>
      <c r="L8" s="8">
        <v>0.63611111111111118</v>
      </c>
      <c r="M8" s="39">
        <f t="shared" si="3"/>
        <v>16.000000000000743</v>
      </c>
      <c r="N8" s="21">
        <f t="shared" si="4"/>
        <v>1.1111111111111627E-2</v>
      </c>
      <c r="O8" s="34">
        <f t="shared" si="7"/>
        <v>25</v>
      </c>
      <c r="P8" s="19">
        <f>L8-L7</f>
        <v>1.736111111111116E-2</v>
      </c>
      <c r="Q8" s="38" t="s">
        <v>17</v>
      </c>
      <c r="S8" s="31">
        <f t="shared" si="8"/>
        <v>0.19861111111111124</v>
      </c>
    </row>
    <row r="9" spans="1:19" ht="35.1" customHeight="1" x14ac:dyDescent="0.25">
      <c r="A9" s="23">
        <v>5</v>
      </c>
      <c r="B9" s="25" t="s">
        <v>23</v>
      </c>
      <c r="C9" s="7">
        <f>C8+(12/1440)</f>
        <v>0.4458333333333333</v>
      </c>
      <c r="D9" s="7">
        <v>0.53749999999999987</v>
      </c>
      <c r="E9" s="8">
        <v>0.54791666666666672</v>
      </c>
      <c r="F9" s="27">
        <f t="shared" si="0"/>
        <v>15.000000000000266</v>
      </c>
      <c r="G9" s="19">
        <f t="shared" si="1"/>
        <v>1.0416666666666852E-2</v>
      </c>
      <c r="H9" s="15">
        <f t="shared" si="6"/>
        <v>14</v>
      </c>
      <c r="I9" s="19">
        <f t="shared" ref="I9:I14" si="10">E9-E8</f>
        <v>9.7222222222222987E-3</v>
      </c>
      <c r="J9" s="11"/>
      <c r="K9" s="7">
        <v>0.63194444444444398</v>
      </c>
      <c r="L9" s="8">
        <v>0.64444444444444449</v>
      </c>
      <c r="M9" s="27">
        <f t="shared" si="3"/>
        <v>18.000000000000735</v>
      </c>
      <c r="N9" s="21">
        <f t="shared" si="4"/>
        <v>1.2500000000000511E-2</v>
      </c>
      <c r="O9" s="15">
        <f t="shared" si="7"/>
        <v>12</v>
      </c>
      <c r="P9" s="19">
        <f t="shared" ref="P9:P14" si="11">L9-L8</f>
        <v>8.3333333333333037E-3</v>
      </c>
      <c r="Q9" s="12"/>
      <c r="S9" s="31">
        <f t="shared" si="8"/>
        <v>0.19861111111111118</v>
      </c>
    </row>
    <row r="10" spans="1:19" ht="35.1" customHeight="1" x14ac:dyDescent="0.25">
      <c r="A10" s="23">
        <v>6</v>
      </c>
      <c r="B10" s="25" t="s">
        <v>24</v>
      </c>
      <c r="C10" s="7">
        <f>C9+(11/1440)</f>
        <v>0.45347222222222217</v>
      </c>
      <c r="D10" s="7">
        <v>0.54444444444444429</v>
      </c>
      <c r="E10" s="8">
        <v>0.55763888888888891</v>
      </c>
      <c r="F10" s="27">
        <f t="shared" si="0"/>
        <v>19.000000000000252</v>
      </c>
      <c r="G10" s="19">
        <f t="shared" si="1"/>
        <v>1.319444444444462E-2</v>
      </c>
      <c r="H10" s="15">
        <f t="shared" si="6"/>
        <v>14</v>
      </c>
      <c r="I10" s="19">
        <f t="shared" si="10"/>
        <v>9.7222222222221877E-3</v>
      </c>
      <c r="J10" s="11"/>
      <c r="K10" s="7">
        <v>0.6388888888888884</v>
      </c>
      <c r="L10" s="8">
        <v>0.66041666666666665</v>
      </c>
      <c r="M10" s="27">
        <f t="shared" si="3"/>
        <v>31.000000000000689</v>
      </c>
      <c r="N10" s="21">
        <f t="shared" si="4"/>
        <v>2.1527777777778256E-2</v>
      </c>
      <c r="O10" s="34">
        <f t="shared" si="7"/>
        <v>23</v>
      </c>
      <c r="P10" s="19">
        <f t="shared" si="11"/>
        <v>1.5972222222222165E-2</v>
      </c>
      <c r="Q10" s="12" t="s">
        <v>16</v>
      </c>
      <c r="S10" s="31">
        <f t="shared" si="8"/>
        <v>0.20694444444444449</v>
      </c>
    </row>
    <row r="11" spans="1:19" ht="35.1" customHeight="1" x14ac:dyDescent="0.25">
      <c r="A11" s="23">
        <v>7</v>
      </c>
      <c r="B11" s="25" t="s">
        <v>25</v>
      </c>
      <c r="C11" s="7">
        <f t="shared" si="9"/>
        <v>0.46041666666666659</v>
      </c>
      <c r="D11" s="7">
        <v>0.55138888888888871</v>
      </c>
      <c r="E11" s="8">
        <v>0.56736111111111109</v>
      </c>
      <c r="F11" s="27">
        <f t="shared" si="0"/>
        <v>23.000000000000238</v>
      </c>
      <c r="G11" s="19">
        <f t="shared" si="1"/>
        <v>1.5972222222222388E-2</v>
      </c>
      <c r="H11" s="15">
        <f t="shared" si="6"/>
        <v>14</v>
      </c>
      <c r="I11" s="19">
        <f t="shared" si="10"/>
        <v>9.7222222222221877E-3</v>
      </c>
      <c r="J11" s="11"/>
      <c r="K11" s="7">
        <v>0.64583333333333282</v>
      </c>
      <c r="L11" s="8">
        <v>0.66736111111111107</v>
      </c>
      <c r="M11" s="27">
        <f t="shared" si="3"/>
        <v>31.000000000000689</v>
      </c>
      <c r="N11" s="21">
        <f t="shared" si="4"/>
        <v>2.1527777777778256E-2</v>
      </c>
      <c r="O11" s="15">
        <f t="shared" si="7"/>
        <v>10</v>
      </c>
      <c r="P11" s="19">
        <f t="shared" si="11"/>
        <v>6.9444444444444198E-3</v>
      </c>
      <c r="Q11" s="12"/>
      <c r="S11" s="31">
        <f t="shared" si="8"/>
        <v>0.20694444444444449</v>
      </c>
    </row>
    <row r="12" spans="1:19" ht="35.1" customHeight="1" x14ac:dyDescent="0.25">
      <c r="A12" s="23">
        <v>8</v>
      </c>
      <c r="B12" s="25" t="s">
        <v>26</v>
      </c>
      <c r="C12" s="7">
        <f t="shared" si="9"/>
        <v>0.46736111111111101</v>
      </c>
      <c r="D12" s="7">
        <v>0.55833333333333302</v>
      </c>
      <c r="E12" s="8">
        <v>0.57500000000000007</v>
      </c>
      <c r="F12" s="27">
        <f t="shared" si="0"/>
        <v>24.000000000000554</v>
      </c>
      <c r="G12" s="19">
        <f t="shared" si="1"/>
        <v>1.6666666666667052E-2</v>
      </c>
      <c r="H12" s="15">
        <f t="shared" si="6"/>
        <v>11</v>
      </c>
      <c r="I12" s="19">
        <f t="shared" si="10"/>
        <v>7.6388888888889728E-3</v>
      </c>
      <c r="J12" s="11"/>
      <c r="K12" s="7">
        <v>0.65277777777777712</v>
      </c>
      <c r="L12" s="8">
        <v>0.67499999999999993</v>
      </c>
      <c r="M12" s="27">
        <f t="shared" si="3"/>
        <v>32.000000000000846</v>
      </c>
      <c r="N12" s="21">
        <f t="shared" si="4"/>
        <v>2.2222222222222809E-2</v>
      </c>
      <c r="O12" s="15">
        <f t="shared" si="7"/>
        <v>11</v>
      </c>
      <c r="P12" s="19">
        <f t="shared" si="11"/>
        <v>7.6388888888888618E-3</v>
      </c>
      <c r="Q12" s="12"/>
      <c r="S12" s="31">
        <f t="shared" si="8"/>
        <v>0.20763888888888893</v>
      </c>
    </row>
    <row r="13" spans="1:19" ht="35.1" customHeight="1" x14ac:dyDescent="0.25">
      <c r="A13" s="23">
        <v>9</v>
      </c>
      <c r="B13" s="25" t="s">
        <v>27</v>
      </c>
      <c r="C13" s="7">
        <f>C12+(12/1440)</f>
        <v>0.47569444444444436</v>
      </c>
      <c r="D13" s="7">
        <v>0.56527777777777743</v>
      </c>
      <c r="E13" s="8">
        <v>0.58194444444444449</v>
      </c>
      <c r="F13" s="27">
        <f t="shared" si="0"/>
        <v>24.000000000000554</v>
      </c>
      <c r="G13" s="19">
        <f t="shared" si="1"/>
        <v>1.6666666666667052E-2</v>
      </c>
      <c r="H13" s="15">
        <f t="shared" si="6"/>
        <v>10</v>
      </c>
      <c r="I13" s="19">
        <f t="shared" si="10"/>
        <v>6.9444444444444198E-3</v>
      </c>
      <c r="J13" s="11"/>
      <c r="K13" s="7">
        <v>0.65972222222222154</v>
      </c>
      <c r="L13" s="8">
        <v>0.68194444444444446</v>
      </c>
      <c r="M13" s="27">
        <f t="shared" si="3"/>
        <v>32.000000000001002</v>
      </c>
      <c r="N13" s="21">
        <f t="shared" si="4"/>
        <v>2.222222222222292E-2</v>
      </c>
      <c r="O13" s="15">
        <f t="shared" si="7"/>
        <v>10</v>
      </c>
      <c r="P13" s="19">
        <f t="shared" si="11"/>
        <v>6.9444444444445308E-3</v>
      </c>
      <c r="Q13" s="12"/>
      <c r="S13" s="31">
        <f t="shared" si="8"/>
        <v>0.2062500000000001</v>
      </c>
    </row>
    <row r="14" spans="1:19" ht="35.1" customHeight="1" x14ac:dyDescent="0.25">
      <c r="A14" s="23">
        <v>10</v>
      </c>
      <c r="B14" s="25" t="s">
        <v>28</v>
      </c>
      <c r="C14" s="7">
        <f>C13+(9/1440)</f>
        <v>0.48194444444444434</v>
      </c>
      <c r="D14" s="7">
        <v>0.57222222222222185</v>
      </c>
      <c r="E14" s="8">
        <v>0.59583333333333333</v>
      </c>
      <c r="F14" s="27">
        <f t="shared" si="0"/>
        <v>34.000000000000519</v>
      </c>
      <c r="G14" s="19">
        <f t="shared" si="1"/>
        <v>2.3611111111111471E-2</v>
      </c>
      <c r="H14" s="34">
        <f t="shared" si="6"/>
        <v>20</v>
      </c>
      <c r="I14" s="19">
        <f t="shared" si="10"/>
        <v>1.388888888888884E-2</v>
      </c>
      <c r="J14" s="35" t="s">
        <v>29</v>
      </c>
      <c r="K14" s="7">
        <v>0.66666666666666596</v>
      </c>
      <c r="L14" s="8">
        <v>0.68888888888888899</v>
      </c>
      <c r="M14" s="27">
        <f t="shared" si="3"/>
        <v>32.000000000001165</v>
      </c>
      <c r="N14" s="21">
        <f t="shared" si="4"/>
        <v>2.2222222222223031E-2</v>
      </c>
      <c r="O14" s="15">
        <f t="shared" si="7"/>
        <v>10</v>
      </c>
      <c r="P14" s="19">
        <f t="shared" si="11"/>
        <v>6.9444444444445308E-3</v>
      </c>
      <c r="Q14" s="38"/>
      <c r="S14" s="31">
        <f t="shared" si="8"/>
        <v>0.20694444444444465</v>
      </c>
    </row>
    <row r="15" spans="1:19" ht="42" customHeight="1" x14ac:dyDescent="0.25">
      <c r="A15" s="28"/>
      <c r="B15" s="41" t="s">
        <v>32</v>
      </c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S15" s="31"/>
    </row>
    <row r="16" spans="1:19" x14ac:dyDescent="0.25">
      <c r="A16"/>
      <c r="S16" s="31"/>
    </row>
    <row r="17" spans="1:19" x14ac:dyDescent="0.25">
      <c r="A17"/>
      <c r="B17" s="42" t="s">
        <v>13</v>
      </c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S17" s="32"/>
    </row>
    <row r="18" spans="1:19" x14ac:dyDescent="0.25">
      <c r="A18"/>
      <c r="B18" t="s">
        <v>9</v>
      </c>
      <c r="S18" s="31"/>
    </row>
    <row r="19" spans="1:19" x14ac:dyDescent="0.25">
      <c r="A19"/>
      <c r="B19" t="s">
        <v>14</v>
      </c>
      <c r="S19" s="31"/>
    </row>
    <row r="20" spans="1:19" ht="13.8" thickBot="1" x14ac:dyDescent="0.3">
      <c r="A20"/>
      <c r="S20" s="24"/>
    </row>
    <row r="21" spans="1:19" ht="23.4" thickBot="1" x14ac:dyDescent="0.45">
      <c r="S21" s="33">
        <f>AVERAGE(S8:S14)</f>
        <v>0.20456349206349214</v>
      </c>
    </row>
    <row r="22" spans="1:19" x14ac:dyDescent="0.25">
      <c r="S22" t="s">
        <v>45</v>
      </c>
    </row>
  </sheetData>
  <mergeCells count="4">
    <mergeCell ref="A1:O1"/>
    <mergeCell ref="A2:O2"/>
    <mergeCell ref="B15:Q15"/>
    <mergeCell ref="B17:Q1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Протокол 16.04.18</vt:lpstr>
      <vt:lpstr>Протокол 15.04.18</vt:lpstr>
      <vt:lpstr>Протокол 14.04.18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Андрей</cp:lastModifiedBy>
  <cp:lastPrinted>2017-04-27T14:23:00Z</cp:lastPrinted>
  <dcterms:created xsi:type="dcterms:W3CDTF">2014-08-28T08:12:32Z</dcterms:created>
  <dcterms:modified xsi:type="dcterms:W3CDTF">2018-04-18T13:52:54Z</dcterms:modified>
</cp:coreProperties>
</file>